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B:\baltex_old\01_Darba_rezultāti\01_PROJEKTI\1_TEKOSIE\1_Baltex GENERAL\1_10_Ventspils tipografija (VATP6)\_BP 2018\02_GP,AR\GP, TS\"/>
    </mc:Choice>
  </mc:AlternateContent>
  <xr:revisionPtr revIDLastSave="0" documentId="13_ncr:1_{14065B2B-5311-46F2-B631-D78BB3EEEC81}" xr6:coauthVersionLast="37" xr6:coauthVersionMax="37" xr10:uidLastSave="{00000000-0000-0000-0000-000000000000}"/>
  <bookViews>
    <workbookView xWindow="0" yWindow="0" windowWidth="28800" windowHeight="13500" xr2:uid="{00000000-000D-0000-FFFF-FFFF00000000}"/>
  </bookViews>
  <sheets>
    <sheet name="Darbu daudzumu saraksts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16" i="3"/>
  <c r="D15" i="3"/>
  <c r="D14" i="3"/>
  <c r="D13" i="3"/>
  <c r="D12" i="3"/>
  <c r="D18" i="3"/>
  <c r="D17" i="3"/>
  <c r="D50" i="3" l="1"/>
  <c r="D49" i="3"/>
  <c r="D48" i="3"/>
  <c r="D47" i="3"/>
  <c r="D44" i="3"/>
  <c r="D43" i="3"/>
  <c r="D40" i="3"/>
  <c r="D39" i="3"/>
  <c r="D38" i="3"/>
  <c r="D37" i="3"/>
  <c r="D36" i="3"/>
  <c r="D31" i="3"/>
  <c r="D30" i="3"/>
  <c r="D29" i="3"/>
  <c r="D28" i="3"/>
  <c r="D27" i="3"/>
  <c r="D26" i="3"/>
  <c r="D25" i="3"/>
  <c r="D24" i="3"/>
  <c r="D23" i="3"/>
  <c r="D20" i="3"/>
  <c r="D33" i="3"/>
  <c r="D34" i="3"/>
  <c r="D9" i="3"/>
  <c r="D7" i="3"/>
  <c r="D6" i="3" l="1"/>
</calcChain>
</file>

<file path=xl/sharedStrings.xml><?xml version="1.0" encoding="utf-8"?>
<sst xmlns="http://schemas.openxmlformats.org/spreadsheetml/2006/main" count="131" uniqueCount="69">
  <si>
    <t>Nr.p.k.</t>
  </si>
  <si>
    <t>Piezīmes:</t>
  </si>
  <si>
    <t>Sastādīja</t>
  </si>
  <si>
    <t>V.Kurajevs</t>
  </si>
  <si>
    <t>Pārbaudīja</t>
  </si>
  <si>
    <t>DARBU DAUDZUMU SARAKSTS</t>
  </si>
  <si>
    <t>Darbu nosaukums</t>
  </si>
  <si>
    <t>Mēra vienība</t>
  </si>
  <si>
    <t>Daudzums</t>
  </si>
  <si>
    <t>I Sagatavošanas darbi.</t>
  </si>
  <si>
    <t>gab.</t>
  </si>
  <si>
    <t>m</t>
  </si>
  <si>
    <t>m³</t>
  </si>
  <si>
    <t>II Zemes darbi.</t>
  </si>
  <si>
    <t>Uzbēruma veidošana (lielākais pieļaujamais organisko piejaukumu daudzums uzbēruma veidošanā izmantojamai gruntij - 2% no masas)</t>
  </si>
  <si>
    <t>Zemes klātnes profilēšana</t>
  </si>
  <si>
    <t>m²</t>
  </si>
  <si>
    <t>III Celtniecības darbi</t>
  </si>
  <si>
    <t>Neaustais ģeotekstils S16 NW</t>
  </si>
  <si>
    <t>Betona apmale BR 100.22.15 uzstādīšana uz betona C16/20 pamata</t>
  </si>
  <si>
    <t>Betona apmale BR 100.30.15 uzstādīšana uz betona C16/20 pamata</t>
  </si>
  <si>
    <t>Betona apmale BR 100.20.8 uzstādīšana uz betona C16/20 pamata</t>
  </si>
  <si>
    <t>kompl.</t>
  </si>
  <si>
    <t>Salizturīgās kārtas izbūve hmin=40cm</t>
  </si>
  <si>
    <t>Šķembu maisījums 0/56 h=15cm</t>
  </si>
  <si>
    <t>Šķembu maisījums 0/45 h=10cm</t>
  </si>
  <si>
    <t>Izsiju maisījums 0/8 h=3 - 5cm</t>
  </si>
  <si>
    <t>Betona bruģakmens "NOSTALITH-L" melns</t>
  </si>
  <si>
    <t xml:space="preserve">Betona bruģakmens "NOSTALITH-L" sarkans </t>
  </si>
  <si>
    <t>Slīpo ceļa apmaļu komplekts (1 labā + 1 kreisā) BR100.30/22.15</t>
  </si>
  <si>
    <t>Ietve</t>
  </si>
  <si>
    <t>Salizturīgās kārtas izbūve hmin=30cm</t>
  </si>
  <si>
    <t>Šķembu maisījums 0/45 h=15cm</t>
  </si>
  <si>
    <t>Betona bruģakmens "TAISNSTŪRIS T-6" sarkans</t>
  </si>
  <si>
    <t>Zaļās zonas nostiprināšana ar melnzemi h=10 cm biezumā, apsējot ar zāliena sēklu maisījumu</t>
  </si>
  <si>
    <t>Brauktuve Ev2≥180MPa</t>
  </si>
  <si>
    <t>1. Visi apjomi doti pēc ģeometriskiem izmēriem, t.i.,  gruntīm bez uzirdinājuma koeficienta</t>
  </si>
  <si>
    <t xml:space="preserve"> un ģeosintētiskajiem materiāliem bez tehnoloģiskajiem pārklājumiem.</t>
  </si>
  <si>
    <t>2. Ceļa horizontālos apzīmējumus paredzēts izveidot no krāsas.</t>
  </si>
  <si>
    <t>3. Uzstādāmas I izmēru grupas zīmes.</t>
  </si>
  <si>
    <t>Šķembu maisījums 0/63 h=20cm</t>
  </si>
  <si>
    <t xml:space="preserve">Betona bruģakmens "UNI COLOC" pelēks </t>
  </si>
  <si>
    <t>Betona segums</t>
  </si>
  <si>
    <t>Betona bruģakmens "NOSTALITH-L" pelēks</t>
  </si>
  <si>
    <t>4. Gruntīm apjomi doti ar uzirdinājuma koeficientu 1.3.</t>
  </si>
  <si>
    <t>V Ceļa horizontālo apzīmējumu specifikācija</t>
  </si>
  <si>
    <t>VI Ceļa zīmju specifikācija</t>
  </si>
  <si>
    <t>VII Satiksmes organizēšana būvdarbu laikā</t>
  </si>
  <si>
    <t>Atkritumu urnas Contenur  "Milenium 80 L Cowl Top"</t>
  </si>
  <si>
    <t>Soliņi "MKD UB12"</t>
  </si>
  <si>
    <t>IV Labiekārtojuma elementi</t>
  </si>
  <si>
    <t>Velostatīvi "Pusloka"</t>
  </si>
  <si>
    <t>Žogs "Nylofor 3D Pro"</t>
  </si>
  <si>
    <t>Bīdāmie vārti 8.4x2.0 (h) m</t>
  </si>
  <si>
    <t>Vārti 4.2x2.0 (h) m</t>
  </si>
  <si>
    <t>Vārtiņi 1.2x2.0 (h) m</t>
  </si>
  <si>
    <t>Vārti 2.2x2.0 (h) m</t>
  </si>
  <si>
    <t>Barjeras l=4.8m</t>
  </si>
  <si>
    <t>Stiegrots betons C16/20 h=20cm</t>
  </si>
  <si>
    <t>Auguzemes noņemšana vid. 15cm (599m³) biezumā un transportēšana uz atbērtni</t>
  </si>
  <si>
    <t>Stāvvvietas un nojume Ev2≥150MPa</t>
  </si>
  <si>
    <t>Apaļakmens segums ar augsni</t>
  </si>
  <si>
    <t>Stiprināts zāliens</t>
  </si>
  <si>
    <t>Gultnes veidošana (ierakums), lieko grunti (2788m³) transportējot uz atbērtni</t>
  </si>
  <si>
    <t>Ceļu slīpo iebrauktuvju komplekts (1 labā + 1 kreisā+ 13 pamatnes)</t>
  </si>
  <si>
    <t>Zāliens un apaļakmens segums  ar augsnes pildījumu, h=20cm</t>
  </si>
  <si>
    <t>Alumīnija saliekami karoga masti h=12m</t>
  </si>
  <si>
    <t>Lokani signālstabiņi T-Flex ar gofru, sarkans 46 cm</t>
  </si>
  <si>
    <t>Dz. Cīrule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</si>
</sst>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3" borderId="0" applyNumberFormat="0" applyBorder="0" applyAlignment="0" applyProtection="0"/>
    <xf numFmtId="0" fontId="4" fillId="5" borderId="27" applyNumberFormat="0" applyAlignment="0" applyProtection="0"/>
  </cellStyleXfs>
  <cellXfs count="65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>
      <alignment horizontal="center" wrapText="1"/>
    </xf>
    <xf numFmtId="0" fontId="0" fillId="0" borderId="0" xfId="0" applyFill="1" applyBorder="1"/>
    <xf numFmtId="0" fontId="2" fillId="4" borderId="7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wrapText="1"/>
    </xf>
    <xf numFmtId="0" fontId="0" fillId="0" borderId="2" xfId="0" applyBorder="1"/>
    <xf numFmtId="0" fontId="0" fillId="0" borderId="12" xfId="0" applyBorder="1"/>
    <xf numFmtId="0" fontId="3" fillId="4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2" borderId="18" xfId="0" applyFill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22" xfId="0" applyBorder="1"/>
    <xf numFmtId="2" fontId="0" fillId="0" borderId="7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2" fillId="4" borderId="14" xfId="1" applyFont="1" applyFill="1" applyBorder="1" applyAlignment="1">
      <alignment wrapText="1"/>
    </xf>
    <xf numFmtId="0" fontId="2" fillId="4" borderId="14" xfId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4" xfId="0" applyBorder="1"/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4" borderId="2" xfId="1" applyFont="1" applyFill="1" applyBorder="1" applyAlignment="1">
      <alignment wrapText="1"/>
    </xf>
    <xf numFmtId="0" fontId="2" fillId="4" borderId="2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5" borderId="27" xfId="2"/>
  </cellXfs>
  <cellStyles count="3">
    <cellStyle name="Bad" xfId="1" builtinId="27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78"/>
  <sheetViews>
    <sheetView tabSelected="1" workbookViewId="0">
      <selection activeCell="D19" sqref="D19"/>
    </sheetView>
  </sheetViews>
  <sheetFormatPr defaultRowHeight="15" x14ac:dyDescent="0.25"/>
  <cols>
    <col min="1" max="1" width="6.5703125" customWidth="1"/>
    <col min="2" max="2" width="63.85546875" customWidth="1"/>
    <col min="3" max="3" width="7.140625" customWidth="1"/>
    <col min="4" max="4" width="9.85546875" customWidth="1"/>
  </cols>
  <sheetData>
    <row r="1" spans="1:6" ht="15.75" thickBot="1" x14ac:dyDescent="0.3">
      <c r="A1" s="63" t="s">
        <v>5</v>
      </c>
      <c r="B1" s="63"/>
      <c r="C1" s="63"/>
      <c r="D1" s="63"/>
    </row>
    <row r="2" spans="1:6" ht="45.75" thickBot="1" x14ac:dyDescent="0.3">
      <c r="A2" s="15" t="s">
        <v>0</v>
      </c>
      <c r="B2" s="16" t="s">
        <v>6</v>
      </c>
      <c r="C2" s="17" t="s">
        <v>7</v>
      </c>
      <c r="D2" s="15" t="s">
        <v>8</v>
      </c>
    </row>
    <row r="3" spans="1:6" ht="15.75" thickBot="1" x14ac:dyDescent="0.3">
      <c r="A3" s="1">
        <v>1</v>
      </c>
      <c r="B3" s="18">
        <v>2</v>
      </c>
      <c r="C3" s="1">
        <v>3</v>
      </c>
      <c r="D3" s="1">
        <v>4</v>
      </c>
    </row>
    <row r="4" spans="1:6" ht="15.75" thickBot="1" x14ac:dyDescent="0.3">
      <c r="A4" s="7"/>
      <c r="B4" s="18" t="s">
        <v>9</v>
      </c>
      <c r="C4" s="6"/>
      <c r="D4" s="6"/>
    </row>
    <row r="5" spans="1:6" ht="15.75" thickBot="1" x14ac:dyDescent="0.3">
      <c r="A5" s="7"/>
      <c r="B5" s="18" t="s">
        <v>13</v>
      </c>
      <c r="C5" s="7"/>
      <c r="D5" s="6"/>
    </row>
    <row r="6" spans="1:6" ht="30" x14ac:dyDescent="0.25">
      <c r="A6" s="11">
        <v>1</v>
      </c>
      <c r="B6" s="12" t="s">
        <v>59</v>
      </c>
      <c r="C6" s="11" t="s">
        <v>12</v>
      </c>
      <c r="D6" s="11">
        <f>(4092-18-23-32-25)*0.15*1.3</f>
        <v>778.83</v>
      </c>
    </row>
    <row r="7" spans="1:6" ht="30" x14ac:dyDescent="0.25">
      <c r="A7" s="8">
        <v>2</v>
      </c>
      <c r="B7" s="9" t="s">
        <v>63</v>
      </c>
      <c r="C7" s="8" t="s">
        <v>12</v>
      </c>
      <c r="D7" s="8">
        <f>(3983)*0.7*1.3</f>
        <v>3624.53</v>
      </c>
    </row>
    <row r="8" spans="1:6" ht="30" x14ac:dyDescent="0.25">
      <c r="A8" s="8">
        <v>3</v>
      </c>
      <c r="B8" s="9" t="s">
        <v>14</v>
      </c>
      <c r="C8" s="8" t="s">
        <v>12</v>
      </c>
      <c r="D8" s="44">
        <v>300</v>
      </c>
    </row>
    <row r="9" spans="1:6" ht="15.75" thickBot="1" x14ac:dyDescent="0.3">
      <c r="A9" s="10">
        <v>4</v>
      </c>
      <c r="B9" s="13" t="s">
        <v>15</v>
      </c>
      <c r="C9" s="14" t="s">
        <v>16</v>
      </c>
      <c r="D9" s="45">
        <f>3983</f>
        <v>3983</v>
      </c>
    </row>
    <row r="10" spans="1:6" ht="15.75" thickBot="1" x14ac:dyDescent="0.3">
      <c r="A10" s="7"/>
      <c r="B10" s="19" t="s">
        <v>17</v>
      </c>
      <c r="C10" s="7"/>
      <c r="D10" s="7"/>
    </row>
    <row r="11" spans="1:6" ht="15.75" thickBot="1" x14ac:dyDescent="0.3">
      <c r="A11" s="43"/>
      <c r="B11" s="25" t="s">
        <v>35</v>
      </c>
      <c r="C11" s="7"/>
      <c r="D11" s="7"/>
    </row>
    <row r="12" spans="1:6" x14ac:dyDescent="0.25">
      <c r="A12" s="11">
        <v>1</v>
      </c>
      <c r="B12" s="12" t="s">
        <v>23</v>
      </c>
      <c r="C12" s="11" t="s">
        <v>12</v>
      </c>
      <c r="D12" s="46">
        <f>(3030)*0.4</f>
        <v>1212</v>
      </c>
      <c r="E12" s="64"/>
      <c r="F12" s="64"/>
    </row>
    <row r="13" spans="1:6" x14ac:dyDescent="0.25">
      <c r="A13" s="11">
        <v>2</v>
      </c>
      <c r="B13" s="9" t="s">
        <v>18</v>
      </c>
      <c r="C13" s="8" t="s">
        <v>16</v>
      </c>
      <c r="D13" s="44">
        <f>(3030)*1.1</f>
        <v>3333.0000000000005</v>
      </c>
      <c r="E13" s="64"/>
      <c r="F13" s="64"/>
    </row>
    <row r="14" spans="1:6" x14ac:dyDescent="0.25">
      <c r="A14" s="11">
        <v>3</v>
      </c>
      <c r="B14" s="9" t="s">
        <v>40</v>
      </c>
      <c r="C14" s="8" t="s">
        <v>12</v>
      </c>
      <c r="D14" s="44">
        <f>(3030)*0.2</f>
        <v>606</v>
      </c>
      <c r="E14" s="64"/>
      <c r="F14" s="64"/>
    </row>
    <row r="15" spans="1:6" x14ac:dyDescent="0.25">
      <c r="A15" s="11">
        <v>4</v>
      </c>
      <c r="B15" s="13" t="s">
        <v>32</v>
      </c>
      <c r="C15" s="8" t="s">
        <v>12</v>
      </c>
      <c r="D15" s="44">
        <f>(3030)*0.15</f>
        <v>454.5</v>
      </c>
      <c r="E15" s="64"/>
      <c r="F15" s="64"/>
    </row>
    <row r="16" spans="1:6" x14ac:dyDescent="0.25">
      <c r="A16" s="11">
        <v>5</v>
      </c>
      <c r="B16" s="9" t="s">
        <v>26</v>
      </c>
      <c r="C16" s="8" t="s">
        <v>12</v>
      </c>
      <c r="D16" s="44">
        <f>(3030)*0.04</f>
        <v>121.2</v>
      </c>
      <c r="E16" s="64"/>
      <c r="F16" s="64"/>
    </row>
    <row r="17" spans="1:6" x14ac:dyDescent="0.25">
      <c r="A17" s="11">
        <v>6</v>
      </c>
      <c r="B17" s="9" t="s">
        <v>41</v>
      </c>
      <c r="C17" s="8" t="s">
        <v>16</v>
      </c>
      <c r="D17" s="47">
        <f>(3030)*0.98</f>
        <v>2969.4</v>
      </c>
      <c r="E17" s="64"/>
      <c r="F17" s="64"/>
    </row>
    <row r="18" spans="1:6" x14ac:dyDescent="0.25">
      <c r="A18" s="11">
        <v>7</v>
      </c>
      <c r="B18" s="9" t="s">
        <v>43</v>
      </c>
      <c r="C18" s="8" t="s">
        <v>16</v>
      </c>
      <c r="D18" s="47">
        <f>(3030)*0.03</f>
        <v>90.899999999999991</v>
      </c>
      <c r="E18" s="64"/>
      <c r="F18" s="64"/>
    </row>
    <row r="19" spans="1:6" x14ac:dyDescent="0.25">
      <c r="A19" s="11">
        <v>8</v>
      </c>
      <c r="B19" s="9" t="s">
        <v>20</v>
      </c>
      <c r="C19" s="8" t="s">
        <v>11</v>
      </c>
      <c r="D19" s="8">
        <f>548-81-73</f>
        <v>394</v>
      </c>
      <c r="E19" s="64"/>
      <c r="F19" s="64"/>
    </row>
    <row r="20" spans="1:6" x14ac:dyDescent="0.25">
      <c r="A20" s="11">
        <v>9</v>
      </c>
      <c r="B20" s="9" t="s">
        <v>19</v>
      </c>
      <c r="C20" s="8" t="s">
        <v>11</v>
      </c>
      <c r="D20" s="8">
        <f>85-34</f>
        <v>51</v>
      </c>
      <c r="E20" s="64"/>
      <c r="F20" s="64"/>
    </row>
    <row r="21" spans="1:6" ht="15.75" thickBot="1" x14ac:dyDescent="0.3">
      <c r="A21" s="11">
        <v>10</v>
      </c>
      <c r="B21" s="22" t="s">
        <v>29</v>
      </c>
      <c r="C21" s="21" t="s">
        <v>22</v>
      </c>
      <c r="D21" s="21">
        <v>21</v>
      </c>
      <c r="E21" s="64"/>
      <c r="F21" s="64"/>
    </row>
    <row r="22" spans="1:6" ht="15.75" thickBot="1" x14ac:dyDescent="0.3">
      <c r="A22" s="24"/>
      <c r="B22" s="25" t="s">
        <v>60</v>
      </c>
      <c r="C22" s="7"/>
      <c r="D22" s="7"/>
    </row>
    <row r="23" spans="1:6" x14ac:dyDescent="0.25">
      <c r="A23" s="11">
        <v>11</v>
      </c>
      <c r="B23" s="12" t="s">
        <v>23</v>
      </c>
      <c r="C23" s="11" t="s">
        <v>12</v>
      </c>
      <c r="D23" s="11">
        <f>(116+54+157)*0.4</f>
        <v>130.80000000000001</v>
      </c>
    </row>
    <row r="24" spans="1:6" x14ac:dyDescent="0.25">
      <c r="A24" s="11">
        <v>12</v>
      </c>
      <c r="B24" s="9" t="s">
        <v>18</v>
      </c>
      <c r="C24" s="8" t="s">
        <v>16</v>
      </c>
      <c r="D24" s="8">
        <f>(116+54+157)*1.1</f>
        <v>359.70000000000005</v>
      </c>
    </row>
    <row r="25" spans="1:6" x14ac:dyDescent="0.25">
      <c r="A25" s="11">
        <v>13</v>
      </c>
      <c r="B25" s="9" t="s">
        <v>24</v>
      </c>
      <c r="C25" s="8" t="s">
        <v>12</v>
      </c>
      <c r="D25" s="8">
        <f>(116+54+157)*0.15</f>
        <v>49.05</v>
      </c>
    </row>
    <row r="26" spans="1:6" x14ac:dyDescent="0.25">
      <c r="A26" s="11">
        <v>14</v>
      </c>
      <c r="B26" s="13" t="s">
        <v>25</v>
      </c>
      <c r="C26" s="8" t="s">
        <v>12</v>
      </c>
      <c r="D26" s="8">
        <f>(116+54+157)*0.1</f>
        <v>32.700000000000003</v>
      </c>
    </row>
    <row r="27" spans="1:6" x14ac:dyDescent="0.25">
      <c r="A27" s="11">
        <v>15</v>
      </c>
      <c r="B27" s="9" t="s">
        <v>26</v>
      </c>
      <c r="C27" s="8" t="s">
        <v>12</v>
      </c>
      <c r="D27" s="8">
        <f>(116+54+157)*0.04</f>
        <v>13.08</v>
      </c>
    </row>
    <row r="28" spans="1:6" x14ac:dyDescent="0.25">
      <c r="A28" s="11">
        <v>16</v>
      </c>
      <c r="B28" s="9" t="s">
        <v>41</v>
      </c>
      <c r="C28" s="8" t="s">
        <v>16</v>
      </c>
      <c r="D28" s="47">
        <f>(116+157)*0.92</f>
        <v>251.16000000000003</v>
      </c>
    </row>
    <row r="29" spans="1:6" x14ac:dyDescent="0.25">
      <c r="A29" s="11">
        <v>17</v>
      </c>
      <c r="B29" s="9" t="s">
        <v>43</v>
      </c>
      <c r="C29" s="8" t="s">
        <v>16</v>
      </c>
      <c r="D29" s="47">
        <f>(116+157)*0.08</f>
        <v>21.84</v>
      </c>
    </row>
    <row r="30" spans="1:6" x14ac:dyDescent="0.25">
      <c r="A30" s="11">
        <v>18</v>
      </c>
      <c r="B30" s="9" t="s">
        <v>28</v>
      </c>
      <c r="C30" s="8" t="s">
        <v>16</v>
      </c>
      <c r="D30" s="47">
        <f>(54)*0.95</f>
        <v>51.3</v>
      </c>
    </row>
    <row r="31" spans="1:6" x14ac:dyDescent="0.25">
      <c r="A31" s="11">
        <v>19</v>
      </c>
      <c r="B31" s="9" t="s">
        <v>27</v>
      </c>
      <c r="C31" s="8" t="s">
        <v>16</v>
      </c>
      <c r="D31" s="47">
        <f>(54)*0.05</f>
        <v>2.7</v>
      </c>
    </row>
    <row r="32" spans="1:6" x14ac:dyDescent="0.25">
      <c r="A32" s="11">
        <v>20</v>
      </c>
      <c r="B32" s="9" t="s">
        <v>64</v>
      </c>
      <c r="C32" s="8" t="s">
        <v>22</v>
      </c>
      <c r="D32" s="47">
        <v>2</v>
      </c>
    </row>
    <row r="33" spans="1:5" x14ac:dyDescent="0.25">
      <c r="A33" s="11">
        <v>21</v>
      </c>
      <c r="B33" s="9" t="s">
        <v>19</v>
      </c>
      <c r="C33" s="8" t="s">
        <v>11</v>
      </c>
      <c r="D33" s="8">
        <f>20+14</f>
        <v>34</v>
      </c>
      <c r="E33" s="64"/>
    </row>
    <row r="34" spans="1:5" ht="15.75" thickBot="1" x14ac:dyDescent="0.3">
      <c r="A34" s="11">
        <v>22</v>
      </c>
      <c r="B34" s="9" t="s">
        <v>20</v>
      </c>
      <c r="C34" s="8" t="s">
        <v>11</v>
      </c>
      <c r="D34" s="8">
        <f>45+36</f>
        <v>81</v>
      </c>
      <c r="E34" s="64"/>
    </row>
    <row r="35" spans="1:5" ht="15.75" thickBot="1" x14ac:dyDescent="0.3">
      <c r="A35" s="11"/>
      <c r="B35" s="26" t="s">
        <v>30</v>
      </c>
      <c r="C35" s="33"/>
      <c r="D35" s="33"/>
    </row>
    <row r="36" spans="1:5" x14ac:dyDescent="0.25">
      <c r="A36" s="11">
        <v>23</v>
      </c>
      <c r="B36" s="27" t="s">
        <v>31</v>
      </c>
      <c r="C36" s="11" t="s">
        <v>12</v>
      </c>
      <c r="D36" s="32">
        <f>(552)*0.3</f>
        <v>165.6</v>
      </c>
    </row>
    <row r="37" spans="1:5" x14ac:dyDescent="0.25">
      <c r="A37" s="8">
        <v>24</v>
      </c>
      <c r="B37" s="28" t="s">
        <v>32</v>
      </c>
      <c r="C37" s="8" t="s">
        <v>12</v>
      </c>
      <c r="D37" s="8">
        <f>(552)*0.15</f>
        <v>82.8</v>
      </c>
    </row>
    <row r="38" spans="1:5" x14ac:dyDescent="0.25">
      <c r="A38" s="11">
        <v>25</v>
      </c>
      <c r="B38" s="28" t="s">
        <v>26</v>
      </c>
      <c r="C38" s="8" t="s">
        <v>12</v>
      </c>
      <c r="D38" s="21">
        <f>(552)*0.04</f>
        <v>22.080000000000002</v>
      </c>
    </row>
    <row r="39" spans="1:5" x14ac:dyDescent="0.25">
      <c r="A39" s="8">
        <v>26</v>
      </c>
      <c r="B39" s="28" t="s">
        <v>33</v>
      </c>
      <c r="C39" s="8" t="s">
        <v>16</v>
      </c>
      <c r="D39" s="47">
        <f>552</f>
        <v>552</v>
      </c>
    </row>
    <row r="40" spans="1:5" ht="15.75" thickBot="1" x14ac:dyDescent="0.3">
      <c r="A40" s="11">
        <v>27</v>
      </c>
      <c r="B40" s="29" t="s">
        <v>21</v>
      </c>
      <c r="C40" s="14" t="s">
        <v>11</v>
      </c>
      <c r="D40" s="48">
        <f>326</f>
        <v>326</v>
      </c>
    </row>
    <row r="41" spans="1:5" ht="15.75" thickBot="1" x14ac:dyDescent="0.3">
      <c r="A41" s="11"/>
      <c r="B41" s="26" t="s">
        <v>61</v>
      </c>
      <c r="C41" s="33"/>
      <c r="D41" s="33"/>
    </row>
    <row r="42" spans="1:5" x14ac:dyDescent="0.25">
      <c r="A42" s="54">
        <v>28</v>
      </c>
      <c r="B42" s="60" t="s">
        <v>65</v>
      </c>
      <c r="C42" s="4" t="s">
        <v>16</v>
      </c>
      <c r="D42" s="61">
        <v>71</v>
      </c>
    </row>
    <row r="43" spans="1:5" ht="15.75" thickBot="1" x14ac:dyDescent="0.3">
      <c r="A43" s="55">
        <v>29</v>
      </c>
      <c r="B43" s="28" t="s">
        <v>32</v>
      </c>
      <c r="C43" s="8" t="s">
        <v>12</v>
      </c>
      <c r="D43" s="8">
        <f>71*0.15</f>
        <v>10.65</v>
      </c>
    </row>
    <row r="44" spans="1:5" x14ac:dyDescent="0.25">
      <c r="A44" s="62">
        <v>30</v>
      </c>
      <c r="B44" s="27" t="s">
        <v>31</v>
      </c>
      <c r="C44" s="11" t="s">
        <v>12</v>
      </c>
      <c r="D44" s="32">
        <f>(71)*0.3</f>
        <v>21.3</v>
      </c>
    </row>
    <row r="45" spans="1:5" ht="15.75" thickBot="1" x14ac:dyDescent="0.3">
      <c r="A45" s="30">
        <v>31</v>
      </c>
      <c r="B45" s="49" t="s">
        <v>62</v>
      </c>
      <c r="C45" s="34" t="s">
        <v>16</v>
      </c>
      <c r="D45" s="50">
        <v>455</v>
      </c>
    </row>
    <row r="46" spans="1:5" ht="15.75" thickBot="1" x14ac:dyDescent="0.3">
      <c r="A46" s="35"/>
      <c r="B46" s="26" t="s">
        <v>42</v>
      </c>
      <c r="C46" s="57"/>
      <c r="D46" s="33"/>
    </row>
    <row r="47" spans="1:5" x14ac:dyDescent="0.25">
      <c r="A47" s="30">
        <v>32</v>
      </c>
      <c r="B47" s="27" t="s">
        <v>23</v>
      </c>
      <c r="C47" s="58" t="s">
        <v>12</v>
      </c>
      <c r="D47" s="11">
        <f>(231)*0.4</f>
        <v>92.4</v>
      </c>
    </row>
    <row r="48" spans="1:5" x14ac:dyDescent="0.25">
      <c r="A48" s="30">
        <v>33</v>
      </c>
      <c r="B48" s="28" t="s">
        <v>18</v>
      </c>
      <c r="C48" s="59" t="s">
        <v>16</v>
      </c>
      <c r="D48" s="3">
        <f>(231)*1.1</f>
        <v>254.10000000000002</v>
      </c>
    </row>
    <row r="49" spans="1:5" x14ac:dyDescent="0.25">
      <c r="A49" s="30">
        <v>34</v>
      </c>
      <c r="B49" s="42" t="s">
        <v>40</v>
      </c>
      <c r="C49" s="31" t="s">
        <v>12</v>
      </c>
      <c r="D49" s="8">
        <f>(231)*0.2</f>
        <v>46.2</v>
      </c>
    </row>
    <row r="50" spans="1:5" x14ac:dyDescent="0.25">
      <c r="A50" s="30">
        <v>35</v>
      </c>
      <c r="B50" s="42" t="s">
        <v>58</v>
      </c>
      <c r="C50" s="56" t="s">
        <v>12</v>
      </c>
      <c r="D50" s="14">
        <f>(231)*0.2</f>
        <v>46.2</v>
      </c>
    </row>
    <row r="51" spans="1:5" ht="15.75" thickBot="1" x14ac:dyDescent="0.3">
      <c r="A51" s="30">
        <v>36</v>
      </c>
      <c r="B51" s="28" t="s">
        <v>20</v>
      </c>
      <c r="C51" s="31" t="s">
        <v>11</v>
      </c>
      <c r="D51" s="14">
        <v>73</v>
      </c>
      <c r="E51" s="64"/>
    </row>
    <row r="52" spans="1:5" ht="30.75" thickBot="1" x14ac:dyDescent="0.3">
      <c r="A52" s="30">
        <v>37</v>
      </c>
      <c r="B52" s="51" t="s">
        <v>34</v>
      </c>
      <c r="C52" s="57" t="s">
        <v>16</v>
      </c>
      <c r="D52" s="33">
        <v>6276</v>
      </c>
    </row>
    <row r="53" spans="1:5" ht="15.75" thickBot="1" x14ac:dyDescent="0.3">
      <c r="A53" s="7"/>
      <c r="B53" s="19" t="s">
        <v>50</v>
      </c>
      <c r="C53" s="7"/>
      <c r="D53" s="7"/>
    </row>
    <row r="54" spans="1:5" x14ac:dyDescent="0.25">
      <c r="A54" s="30">
        <v>1</v>
      </c>
      <c r="B54" s="36" t="s">
        <v>48</v>
      </c>
      <c r="C54" s="4" t="s">
        <v>10</v>
      </c>
      <c r="D54" s="40">
        <v>5</v>
      </c>
    </row>
    <row r="55" spans="1:5" x14ac:dyDescent="0.25">
      <c r="A55" s="35">
        <v>2</v>
      </c>
      <c r="B55" s="38" t="s">
        <v>49</v>
      </c>
      <c r="C55" s="8" t="s">
        <v>10</v>
      </c>
      <c r="D55" s="31">
        <v>8</v>
      </c>
    </row>
    <row r="56" spans="1:5" x14ac:dyDescent="0.25">
      <c r="A56" s="30">
        <v>3</v>
      </c>
      <c r="B56" s="38" t="s">
        <v>51</v>
      </c>
      <c r="C56" s="8" t="s">
        <v>10</v>
      </c>
      <c r="D56" s="31">
        <v>28</v>
      </c>
    </row>
    <row r="57" spans="1:5" x14ac:dyDescent="0.25">
      <c r="A57" s="35">
        <v>4</v>
      </c>
      <c r="B57" s="38" t="s">
        <v>52</v>
      </c>
      <c r="C57" s="8" t="s">
        <v>11</v>
      </c>
      <c r="D57" s="31">
        <v>455</v>
      </c>
    </row>
    <row r="58" spans="1:5" x14ac:dyDescent="0.25">
      <c r="A58" s="30">
        <v>5</v>
      </c>
      <c r="B58" s="38" t="s">
        <v>53</v>
      </c>
      <c r="C58" s="8" t="s">
        <v>10</v>
      </c>
      <c r="D58" s="31">
        <v>1</v>
      </c>
    </row>
    <row r="59" spans="1:5" x14ac:dyDescent="0.25">
      <c r="A59" s="35">
        <v>6</v>
      </c>
      <c r="B59" s="38" t="s">
        <v>54</v>
      </c>
      <c r="C59" s="8" t="s">
        <v>10</v>
      </c>
      <c r="D59" s="31">
        <v>1</v>
      </c>
    </row>
    <row r="60" spans="1:5" x14ac:dyDescent="0.25">
      <c r="A60" s="30">
        <v>7</v>
      </c>
      <c r="B60" s="38" t="s">
        <v>55</v>
      </c>
      <c r="C60" s="8" t="s">
        <v>10</v>
      </c>
      <c r="D60" s="31">
        <v>2</v>
      </c>
    </row>
    <row r="61" spans="1:5" x14ac:dyDescent="0.25">
      <c r="A61" s="35">
        <v>8</v>
      </c>
      <c r="B61" s="38" t="s">
        <v>56</v>
      </c>
      <c r="C61" s="8" t="s">
        <v>10</v>
      </c>
      <c r="D61" s="31">
        <v>1</v>
      </c>
    </row>
    <row r="62" spans="1:5" ht="15.75" thickBot="1" x14ac:dyDescent="0.3">
      <c r="A62" s="30">
        <v>9</v>
      </c>
      <c r="B62" s="39" t="s">
        <v>57</v>
      </c>
      <c r="C62" s="34" t="s">
        <v>10</v>
      </c>
      <c r="D62" s="41">
        <v>2</v>
      </c>
    </row>
    <row r="63" spans="1:5" ht="15.75" thickBot="1" x14ac:dyDescent="0.3">
      <c r="A63" s="30">
        <v>10</v>
      </c>
      <c r="B63" s="39" t="s">
        <v>67</v>
      </c>
      <c r="C63" s="34" t="s">
        <v>10</v>
      </c>
      <c r="D63" s="41">
        <v>10</v>
      </c>
    </row>
    <row r="64" spans="1:5" ht="15.75" thickBot="1" x14ac:dyDescent="0.3">
      <c r="A64" s="30">
        <v>11</v>
      </c>
      <c r="B64" s="39" t="s">
        <v>66</v>
      </c>
      <c r="C64" s="34" t="s">
        <v>10</v>
      </c>
      <c r="D64" s="41">
        <v>3</v>
      </c>
    </row>
    <row r="65" spans="1:4" ht="15.75" thickBot="1" x14ac:dyDescent="0.3">
      <c r="A65" s="7"/>
      <c r="B65" s="37" t="s">
        <v>45</v>
      </c>
      <c r="C65" s="23"/>
      <c r="D65" s="23"/>
    </row>
    <row r="66" spans="1:4" ht="15.75" thickBot="1" x14ac:dyDescent="0.3">
      <c r="A66" s="7"/>
      <c r="B66" s="52" t="s">
        <v>46</v>
      </c>
      <c r="C66" s="7"/>
      <c r="D66" s="53"/>
    </row>
    <row r="67" spans="1:4" ht="15.75" thickBot="1" x14ac:dyDescent="0.3">
      <c r="A67" s="7"/>
      <c r="B67" s="19" t="s">
        <v>47</v>
      </c>
      <c r="C67" s="7"/>
      <c r="D67" s="7"/>
    </row>
    <row r="69" spans="1:4" x14ac:dyDescent="0.25">
      <c r="A69" s="2" t="s">
        <v>1</v>
      </c>
      <c r="B69" s="2"/>
      <c r="C69" s="2"/>
    </row>
    <row r="70" spans="1:4" x14ac:dyDescent="0.25">
      <c r="A70" s="2" t="s">
        <v>36</v>
      </c>
      <c r="B70" s="5"/>
      <c r="C70" s="2"/>
    </row>
    <row r="71" spans="1:4" x14ac:dyDescent="0.25">
      <c r="A71" s="2" t="s">
        <v>37</v>
      </c>
      <c r="B71" s="2"/>
      <c r="C71" s="2"/>
    </row>
    <row r="72" spans="1:4" x14ac:dyDescent="0.25">
      <c r="A72" s="20" t="s">
        <v>38</v>
      </c>
      <c r="B72" s="2"/>
      <c r="C72" s="2"/>
    </row>
    <row r="73" spans="1:4" x14ac:dyDescent="0.25">
      <c r="A73" s="20" t="s">
        <v>39</v>
      </c>
    </row>
    <row r="74" spans="1:4" x14ac:dyDescent="0.25">
      <c r="A74" s="20" t="s">
        <v>44</v>
      </c>
    </row>
    <row r="76" spans="1:4" x14ac:dyDescent="0.25">
      <c r="A76" t="s">
        <v>2</v>
      </c>
      <c r="C76" t="s">
        <v>3</v>
      </c>
    </row>
    <row r="78" spans="1:4" x14ac:dyDescent="0.25">
      <c r="A78" t="s">
        <v>4</v>
      </c>
      <c r="C78" t="s">
        <v>68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Darbu daudzumu saraksts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</dc:creator>
  <cp:lastModifiedBy>Natalija</cp:lastModifiedBy>
  <cp:lastPrinted>2018-03-09T11:42:01Z</cp:lastPrinted>
  <dcterms:created xsi:type="dcterms:W3CDTF">2018-03-09T07:08:57Z</dcterms:created>
  <dcterms:modified xsi:type="dcterms:W3CDTF">2018-10-19T09:07:43Z</dcterms:modified>
</cp:coreProperties>
</file>